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декабрь\"/>
    </mc:Choice>
  </mc:AlternateContent>
  <bookViews>
    <workbookView xWindow="0" yWindow="0" windowWidth="13920" windowHeight="10260"/>
  </bookViews>
  <sheets>
    <sheet name="Приложение" sheetId="3" r:id="rId1"/>
  </sheets>
  <definedNames>
    <definedName name="_xlnm.Print_Area" localSheetId="0">Приложение!$A$1:$H$45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3" l="1"/>
  <c r="C5" i="3"/>
  <c r="C4" i="3" s="1"/>
  <c r="D35" i="3"/>
  <c r="C35" i="3"/>
  <c r="E37" i="3"/>
  <c r="E42" i="3"/>
  <c r="E14" i="3" l="1"/>
  <c r="E13" i="3"/>
  <c r="G42" i="3"/>
  <c r="F36" i="3" l="1"/>
  <c r="F35" i="3"/>
  <c r="D28" i="3" l="1"/>
  <c r="G41" i="3" l="1"/>
  <c r="G14" i="3" l="1"/>
  <c r="E41" i="3" l="1"/>
  <c r="G40" i="3"/>
  <c r="G31" i="3"/>
  <c r="G16" i="3"/>
  <c r="E16" i="3"/>
  <c r="D9" i="3"/>
  <c r="D11" i="3" l="1"/>
  <c r="D6" i="3" s="1"/>
  <c r="D36" i="3"/>
  <c r="D24" i="3"/>
  <c r="E40" i="3" l="1"/>
  <c r="G32" i="3"/>
  <c r="G38" i="3"/>
  <c r="G30" i="3" l="1"/>
  <c r="G13" i="3"/>
  <c r="E38" i="3"/>
  <c r="E43" i="3" l="1"/>
  <c r="E39" i="3"/>
  <c r="C28" i="3"/>
  <c r="C24" i="3" s="1"/>
  <c r="F28" i="3"/>
  <c r="F24" i="3" s="1"/>
  <c r="F19" i="3"/>
  <c r="F17" i="3" s="1"/>
  <c r="F11" i="3"/>
  <c r="F9" i="3"/>
  <c r="F7" i="3"/>
  <c r="F6" i="3" l="1"/>
  <c r="F5" i="3" s="1"/>
  <c r="F4" i="3" s="1"/>
  <c r="G43" i="3"/>
  <c r="C11" i="3"/>
  <c r="C36" i="3" l="1"/>
  <c r="E31" i="3"/>
  <c r="E32" i="3" l="1"/>
  <c r="E30" i="3"/>
  <c r="E21" i="3"/>
  <c r="E20" i="3"/>
  <c r="D19" i="3"/>
  <c r="D17" i="3" s="1"/>
  <c r="C19" i="3"/>
  <c r="C17" i="3" s="1"/>
  <c r="G21" i="3"/>
  <c r="G20" i="3"/>
  <c r="G26" i="3"/>
  <c r="E28" i="3" l="1"/>
  <c r="C7" i="3"/>
  <c r="E36" i="3" l="1"/>
  <c r="G36" i="3"/>
  <c r="G39" i="3"/>
  <c r="G33" i="3"/>
  <c r="G28" i="3"/>
  <c r="G27" i="3"/>
  <c r="G25" i="3"/>
  <c r="G22" i="3"/>
  <c r="G19" i="3"/>
  <c r="G18" i="3"/>
  <c r="G15" i="3"/>
  <c r="G12" i="3"/>
  <c r="G10" i="3"/>
  <c r="G8" i="3"/>
  <c r="E8" i="3"/>
  <c r="E10" i="3"/>
  <c r="E35" i="3" l="1"/>
  <c r="G35" i="3"/>
  <c r="G9" i="3"/>
  <c r="E33" i="3"/>
  <c r="E27" i="3"/>
  <c r="E26" i="3"/>
  <c r="E25" i="3"/>
  <c r="E22" i="3"/>
  <c r="E19" i="3"/>
  <c r="E18" i="3"/>
  <c r="E15" i="3"/>
  <c r="E12" i="3"/>
  <c r="D7" i="3"/>
  <c r="D5" i="3" s="1"/>
  <c r="C9" i="3"/>
  <c r="G17" i="3" l="1"/>
  <c r="E9" i="3"/>
  <c r="G7" i="3"/>
  <c r="G24" i="3"/>
  <c r="G11" i="3"/>
  <c r="E24" i="3"/>
  <c r="E7" i="3"/>
  <c r="E11" i="3"/>
  <c r="E17" i="3"/>
  <c r="D4" i="3" l="1"/>
  <c r="G6" i="3"/>
  <c r="E6" i="3"/>
  <c r="G4" i="3" l="1"/>
  <c r="G5" i="3"/>
  <c r="E5" i="3"/>
  <c r="E4" i="3" l="1"/>
</calcChain>
</file>

<file path=xl/sharedStrings.xml><?xml version="1.0" encoding="utf-8"?>
<sst xmlns="http://schemas.openxmlformats.org/spreadsheetml/2006/main" count="86" uniqueCount="86">
  <si>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</si>
  <si>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</si>
  <si>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</si>
  <si>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</si>
  <si>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</si>
  <si>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</si>
  <si>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</si>
  <si>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</si>
  <si>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</si>
  <si>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</si>
  <si>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</si>
  <si>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</si>
  <si>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</si>
  <si>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</si>
  <si>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</si>
  <si>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</si>
  <si>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</si>
  <si>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</si>
  <si>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</si>
  <si>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</si>
  <si>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</si>
  <si>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</si>
  <si>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</si>
  <si>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</si>
  <si>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</si>
  <si>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</si>
  <si>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</si>
  <si>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</si>
  <si>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</si>
  <si>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</si>
  <si>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</si>
  <si>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</si>
  <si>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</si>
  <si>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</si>
  <si>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</si>
  <si>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</si>
  <si>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</si>
  <si>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</si>
  <si>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</si>
  <si>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</si>
  <si>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</si>
  <si>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</si>
  <si>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</si>
  <si>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</si>
  <si>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</si>
  <si>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</si>
  <si>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</si>
  <si>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</si>
  <si>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</si>
  <si>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</si>
  <si>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</si>
  <si>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</si>
  <si>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</si>
  <si>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</si>
  <si>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</si>
  <si>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</si>
  <si>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</si>
  <si>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</si>
  <si>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</si>
  <si>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</si>
  <si>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</si>
  <si>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</si>
  <si>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</si>
  <si>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</si>
  <si>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</si>
  <si>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</si>
  <si>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</si>
  <si>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</si>
  <si>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</si>
  <si>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</si>
  <si>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</si>
  <si>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</si>
  <si>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</si>
  <si>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</si>
  <si>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</si>
  <si>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</si>
  <si>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</si>
  <si>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</si>
  <si>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t>2 03 00000 00 0000 150</t>
  </si>
  <si>
    <t>Безвозмездные поступления от государственных (муниципальных) организаций в бюджеты городских округов</t>
  </si>
  <si>
    <t>1 09 00000 00 0000 110</t>
  </si>
  <si>
    <t>Налог на прибыль организаций, зачислявшийся до 1 января 2005 года в местные бюджеты,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</si>
  <si>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01.01.2026)</t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</si>
  <si>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01.01.2025 </t>
    </r>
    <r>
      <rPr>
        <b/>
        <sz val="9"/>
        <rFont val="Calibri"/>
        <family val="2"/>
        <charset val="204"/>
      </rPr>
      <t>тыс. руб.</t>
    </r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</si>
  <si>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2025 год</t>
    </r>
    <r>
      <rPr>
        <b/>
        <sz val="9"/>
        <rFont val="Calibri"/>
        <family val="2"/>
        <charset val="204"/>
      </rPr>
      <t>, 
тыс. руб.</t>
    </r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</si>
  <si>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01.01.2026</t>
    </r>
    <r>
      <rPr>
        <sz val="9"/>
        <rFont val="Calibri"/>
        <family val="2"/>
        <charset val="204"/>
      </rPr>
      <t xml:space="preserve">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</si>
</sst>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scheme val="minor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7" fillId="2" borderId="22" xfId="0" applyNumberFormat="1" applyFont="1" applyFill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27" xfId="0" applyNumberFormat="1" applyFont="1" applyFill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4" fontId="7" fillId="0" borderId="35" xfId="0" applyNumberFormat="1" applyFont="1" applyBorder="1" applyAlignment="1">
      <alignment horizontal="right" vertical="center" wrapText="1"/>
    </xf>
    <xf numFmtId="4" fontId="7" fillId="0" borderId="36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164" fontId="10" fillId="3" borderId="25" xfId="0" applyNumberFormat="1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6" fillId="0" borderId="0" xfId="0" applyNumberFormat="1" applyFont="1" applyBorder="1"/>
    <xf numFmtId="4" fontId="5" fillId="3" borderId="2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4" fontId="15" fillId="0" borderId="31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right" vertical="center"/>
    </xf>
    <xf numFmtId="164" fontId="9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vertical="center" wrapText="1"/>
    </xf>
    <xf numFmtId="4" fontId="5" fillId="3" borderId="24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/>
    </xf>
    <xf numFmtId="4" fontId="5" fillId="3" borderId="31" xfId="0" applyNumberFormat="1" applyFont="1" applyFill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4" fontId="7" fillId="0" borderId="41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4" fontId="7" fillId="2" borderId="9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0" fontId="13" fillId="0" borderId="8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F14" sqref="F14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25" t="s">
        <v>82</v>
      </c>
      <c r="B1" s="125"/>
      <c r="C1" s="125"/>
      <c r="D1" s="125"/>
      <c r="E1" s="125"/>
      <c r="F1" s="125"/>
      <c r="G1" s="125"/>
    </row>
    <row r="2" spans="1:14" ht="15.75" thickBot="1" x14ac:dyDescent="0.3">
      <c r="A2" s="125"/>
      <c r="B2" s="125"/>
      <c r="C2" s="125"/>
      <c r="D2" s="125"/>
      <c r="E2" s="125"/>
      <c r="F2" s="125"/>
      <c r="G2" s="125"/>
    </row>
    <row r="3" spans="1:14" ht="86.25" customHeight="1" thickBot="1" x14ac:dyDescent="0.3">
      <c r="A3" s="5" t="s">
        <v>0</v>
      </c>
      <c r="B3" s="5" t="s">
        <v>1</v>
      </c>
      <c r="C3" s="128" t="s">
        <v>84</v>
      </c>
      <c r="D3" s="129" t="s">
        <v>85</v>
      </c>
      <c r="E3" s="24" t="s">
        <v>69</v>
      </c>
      <c r="F3" s="74" t="s">
        <v>83</v>
      </c>
      <c r="G3" s="18" t="s">
        <v>2</v>
      </c>
      <c r="I3" s="3"/>
    </row>
    <row r="4" spans="1:14" ht="24.95" customHeight="1" thickBot="1" x14ac:dyDescent="0.3">
      <c r="A4" s="80"/>
      <c r="B4" s="81" t="s">
        <v>3</v>
      </c>
      <c r="C4" s="82">
        <f>SUM(C5,C35)</f>
        <v>6878472.0699999994</v>
      </c>
      <c r="D4" s="83">
        <f>SUM(D5,D35)</f>
        <v>6906193.6199999992</v>
      </c>
      <c r="E4" s="84">
        <f t="shared" ref="E4" si="0">D4/C4/100%</f>
        <v>1.004030190094237</v>
      </c>
      <c r="F4" s="83">
        <f>SUM(F5,F35)</f>
        <v>7794860.9000000004</v>
      </c>
      <c r="G4" s="85">
        <f>D4/F4</f>
        <v>0.88599318302139285</v>
      </c>
      <c r="H4" s="104"/>
      <c r="I4" s="3"/>
      <c r="J4" s="78"/>
      <c r="K4" s="3"/>
    </row>
    <row r="5" spans="1:14" ht="24.95" customHeight="1" thickBot="1" x14ac:dyDescent="0.3">
      <c r="A5" s="86" t="s">
        <v>4</v>
      </c>
      <c r="B5" s="81" t="s">
        <v>5</v>
      </c>
      <c r="C5" s="118">
        <f>SUM(C6,C24)</f>
        <v>3057353.19</v>
      </c>
      <c r="D5" s="88">
        <f>SUM(D6,D24)</f>
        <v>3180708.55</v>
      </c>
      <c r="E5" s="89">
        <f t="shared" ref="E5" si="1">D5/C5/100%</f>
        <v>1.0403471082122506</v>
      </c>
      <c r="F5" s="88">
        <f>SUM(F6,F24)</f>
        <v>3321225.2900000005</v>
      </c>
      <c r="G5" s="90">
        <f t="shared" ref="G5:G42" si="2">D5/F5</f>
        <v>0.95769129531107455</v>
      </c>
      <c r="H5" s="3"/>
      <c r="I5" s="76"/>
      <c r="J5" s="77"/>
      <c r="K5" s="3"/>
    </row>
    <row r="6" spans="1:14" ht="24.95" customHeight="1" thickBot="1" x14ac:dyDescent="0.3">
      <c r="A6" s="91"/>
      <c r="B6" s="81" t="s">
        <v>6</v>
      </c>
      <c r="C6" s="82">
        <f>SUM(C7,C9,C11,C17,C22:C22,C23)</f>
        <v>2483822.63</v>
      </c>
      <c r="D6" s="83">
        <f>SUM(D7,D9,D11,D17,D22:D22,D23)</f>
        <v>2590302.69</v>
      </c>
      <c r="E6" s="84">
        <f t="shared" ref="E6:E10" si="3">D6/C6/100%</f>
        <v>1.0428694298513579</v>
      </c>
      <c r="F6" s="83">
        <f>SUM(F7,F9,F11,F17,F22)</f>
        <v>2743280.3100000005</v>
      </c>
      <c r="G6" s="85">
        <f t="shared" si="2"/>
        <v>0.94423551270267359</v>
      </c>
    </row>
    <row r="7" spans="1:14" ht="24.95" customHeight="1" thickBot="1" x14ac:dyDescent="0.3">
      <c r="A7" s="91" t="s">
        <v>7</v>
      </c>
      <c r="B7" s="81" t="s">
        <v>8</v>
      </c>
      <c r="C7" s="82">
        <f>SUM(C8)</f>
        <v>899108.77</v>
      </c>
      <c r="D7" s="83">
        <f>SUM(D8)</f>
        <v>980123.02</v>
      </c>
      <c r="E7" s="84">
        <f t="shared" si="3"/>
        <v>1.0901050603699483</v>
      </c>
      <c r="F7" s="83">
        <f>SUM(F8)</f>
        <v>1282077.8700000001</v>
      </c>
      <c r="G7" s="85">
        <f t="shared" si="2"/>
        <v>0.76448010135297007</v>
      </c>
    </row>
    <row r="8" spans="1:14" ht="24.95" customHeight="1" thickBot="1" x14ac:dyDescent="0.3">
      <c r="A8" s="12" t="s">
        <v>9</v>
      </c>
      <c r="B8" s="13" t="s">
        <v>10</v>
      </c>
      <c r="C8" s="15">
        <v>899108.77</v>
      </c>
      <c r="D8" s="19">
        <v>980123.02</v>
      </c>
      <c r="E8" s="27">
        <f t="shared" si="3"/>
        <v>1.0901050603699483</v>
      </c>
      <c r="F8" s="19">
        <v>1282077.8700000001</v>
      </c>
      <c r="G8" s="67">
        <f t="shared" si="2"/>
        <v>0.76448010135297007</v>
      </c>
    </row>
    <row r="9" spans="1:14" ht="24.95" customHeight="1" thickBot="1" x14ac:dyDescent="0.3">
      <c r="A9" s="91" t="s">
        <v>11</v>
      </c>
      <c r="B9" s="81" t="s">
        <v>12</v>
      </c>
      <c r="C9" s="82">
        <f>SUM(C10)</f>
        <v>4718.87</v>
      </c>
      <c r="D9" s="83">
        <f>SUM(D10)</f>
        <v>4693.01</v>
      </c>
      <c r="E9" s="84">
        <f t="shared" si="3"/>
        <v>0.99451987446147072</v>
      </c>
      <c r="F9" s="83">
        <f>SUM(F10)</f>
        <v>4686.9799999999996</v>
      </c>
      <c r="G9" s="85">
        <f t="shared" si="2"/>
        <v>1.0012865427204727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15">
        <v>4718.87</v>
      </c>
      <c r="D10" s="32">
        <v>4693.01</v>
      </c>
      <c r="E10" s="27">
        <f t="shared" si="3"/>
        <v>0.99451987446147072</v>
      </c>
      <c r="F10" s="32">
        <v>4686.9799999999996</v>
      </c>
      <c r="G10" s="67">
        <f t="shared" si="2"/>
        <v>1.0012865427204727</v>
      </c>
      <c r="I10" s="3"/>
      <c r="N10" s="3"/>
    </row>
    <row r="11" spans="1:14" ht="24.95" customHeight="1" thickBot="1" x14ac:dyDescent="0.3">
      <c r="A11" s="91" t="s">
        <v>15</v>
      </c>
      <c r="B11" s="92" t="s">
        <v>16</v>
      </c>
      <c r="C11" s="93">
        <f>SUM(C12:C16)</f>
        <v>1107173.53</v>
      </c>
      <c r="D11" s="130">
        <f>SUM(D12:D16)</f>
        <v>1126167.6199999999</v>
      </c>
      <c r="E11" s="84">
        <f t="shared" ref="E11:E21" si="4">D11/C11/100%</f>
        <v>1.0171554769738758</v>
      </c>
      <c r="F11" s="83">
        <f>SUM(F12:F16)</f>
        <v>1043306.54</v>
      </c>
      <c r="G11" s="85">
        <f t="shared" si="2"/>
        <v>1.0794216050826249</v>
      </c>
      <c r="H11">
        <v>1</v>
      </c>
      <c r="N11" s="3"/>
    </row>
    <row r="12" spans="1:14" ht="24.95" customHeight="1" x14ac:dyDescent="0.25">
      <c r="A12" s="9" t="s">
        <v>17</v>
      </c>
      <c r="B12" s="56" t="s">
        <v>18</v>
      </c>
      <c r="C12" s="62">
        <v>1029096.91</v>
      </c>
      <c r="D12" s="55">
        <v>1043816.03</v>
      </c>
      <c r="E12" s="28">
        <f t="shared" si="4"/>
        <v>1.0143029483977364</v>
      </c>
      <c r="F12" s="22">
        <v>981052.75</v>
      </c>
      <c r="G12" s="68">
        <f t="shared" si="2"/>
        <v>1.0639754386295743</v>
      </c>
    </row>
    <row r="13" spans="1:14" ht="24.95" customHeight="1" x14ac:dyDescent="0.25">
      <c r="A13" s="2" t="s">
        <v>49</v>
      </c>
      <c r="B13" s="57" t="s">
        <v>46</v>
      </c>
      <c r="C13" s="63">
        <v>107</v>
      </c>
      <c r="D13" s="60">
        <v>106.99</v>
      </c>
      <c r="E13" s="29">
        <f t="shared" si="4"/>
        <v>0.99990654205607477</v>
      </c>
      <c r="F13" s="20">
        <v>5910.08</v>
      </c>
      <c r="G13" s="69">
        <f t="shared" si="2"/>
        <v>1.8102969841355784E-2</v>
      </c>
      <c r="J13" t="s">
        <v>66</v>
      </c>
    </row>
    <row r="14" spans="1:14" ht="24.95" customHeight="1" x14ac:dyDescent="0.25">
      <c r="A14" s="6" t="s">
        <v>54</v>
      </c>
      <c r="B14" s="58" t="s">
        <v>55</v>
      </c>
      <c r="C14" s="64">
        <v>64.62</v>
      </c>
      <c r="D14" s="61">
        <v>64.62</v>
      </c>
      <c r="E14" s="25">
        <f t="shared" si="4"/>
        <v>1</v>
      </c>
      <c r="F14" s="23">
        <v>204</v>
      </c>
      <c r="G14" s="69">
        <f t="shared" si="2"/>
        <v>0.31676470588235295</v>
      </c>
    </row>
    <row r="15" spans="1:14" ht="24.95" customHeight="1" x14ac:dyDescent="0.25">
      <c r="A15" s="6" t="s">
        <v>47</v>
      </c>
      <c r="B15" s="57" t="s">
        <v>48</v>
      </c>
      <c r="C15" s="65">
        <v>73364</v>
      </c>
      <c r="D15" s="60">
        <v>77342.3</v>
      </c>
      <c r="E15" s="29">
        <f t="shared" si="4"/>
        <v>1.0542268687639715</v>
      </c>
      <c r="F15" s="20">
        <v>52443.18</v>
      </c>
      <c r="G15" s="69">
        <f t="shared" si="2"/>
        <v>1.4747828030260561</v>
      </c>
    </row>
    <row r="16" spans="1:14" ht="36.75" customHeight="1" thickBot="1" x14ac:dyDescent="0.3">
      <c r="A16" s="6" t="s">
        <v>74</v>
      </c>
      <c r="B16" s="59" t="s">
        <v>75</v>
      </c>
      <c r="C16" s="66">
        <v>4541</v>
      </c>
      <c r="D16" s="107">
        <v>4837.68</v>
      </c>
      <c r="E16" s="29">
        <f t="shared" si="4"/>
        <v>1.0653336269544154</v>
      </c>
      <c r="F16" s="19">
        <v>3696.53</v>
      </c>
      <c r="G16" s="69">
        <f t="shared" si="2"/>
        <v>1.3087084373723465</v>
      </c>
    </row>
    <row r="17" spans="1:14" ht="24.95" customHeight="1" thickBot="1" x14ac:dyDescent="0.3">
      <c r="A17" s="91" t="s">
        <v>19</v>
      </c>
      <c r="B17" s="81" t="s">
        <v>20</v>
      </c>
      <c r="C17" s="82">
        <f>SUM(C18:C19)</f>
        <v>427617</v>
      </c>
      <c r="D17" s="83">
        <f>SUM(D18:D19)</f>
        <v>431689.17000000004</v>
      </c>
      <c r="E17" s="84">
        <f t="shared" si="4"/>
        <v>1.0095229375819952</v>
      </c>
      <c r="F17" s="83">
        <f>SUM(F18:F19)</f>
        <v>386847.93</v>
      </c>
      <c r="G17" s="85">
        <f t="shared" si="2"/>
        <v>1.1159143852727869</v>
      </c>
    </row>
    <row r="18" spans="1:14" ht="24.95" customHeight="1" thickBot="1" x14ac:dyDescent="0.3">
      <c r="A18" s="12" t="s">
        <v>43</v>
      </c>
      <c r="B18" s="13" t="s">
        <v>42</v>
      </c>
      <c r="C18" s="15">
        <v>220053</v>
      </c>
      <c r="D18" s="35">
        <v>223742.32</v>
      </c>
      <c r="E18" s="27">
        <f t="shared" si="4"/>
        <v>1.0167655973788132</v>
      </c>
      <c r="F18" s="35">
        <v>195266.25</v>
      </c>
      <c r="G18" s="67">
        <f t="shared" si="2"/>
        <v>1.1458320114203044</v>
      </c>
    </row>
    <row r="19" spans="1:14" ht="24.95" customHeight="1" thickBot="1" x14ac:dyDescent="0.3">
      <c r="A19" s="91" t="s">
        <v>45</v>
      </c>
      <c r="B19" s="81" t="s">
        <v>44</v>
      </c>
      <c r="C19" s="82">
        <f>SUM(C20:C21)</f>
        <v>207564</v>
      </c>
      <c r="D19" s="83">
        <f>SUM(D20:D21)</f>
        <v>207946.85</v>
      </c>
      <c r="E19" s="84">
        <f t="shared" si="4"/>
        <v>1.0018444913376117</v>
      </c>
      <c r="F19" s="83">
        <f>SUM(F20:F21)</f>
        <v>191581.68</v>
      </c>
      <c r="G19" s="85">
        <f t="shared" si="2"/>
        <v>1.0854213722314159</v>
      </c>
    </row>
    <row r="20" spans="1:14" ht="24.95" customHeight="1" x14ac:dyDescent="0.25">
      <c r="A20" s="9" t="s">
        <v>57</v>
      </c>
      <c r="B20" s="10" t="s">
        <v>58</v>
      </c>
      <c r="C20" s="16">
        <v>188338</v>
      </c>
      <c r="D20" s="36">
        <v>188605.84</v>
      </c>
      <c r="E20" s="28">
        <f t="shared" si="4"/>
        <v>1.0014221240535632</v>
      </c>
      <c r="F20" s="36">
        <v>172219.11</v>
      </c>
      <c r="G20" s="123">
        <f t="shared" si="2"/>
        <v>1.0951504742998615</v>
      </c>
    </row>
    <row r="21" spans="1:14" ht="24.95" customHeight="1" thickBot="1" x14ac:dyDescent="0.3">
      <c r="A21" s="6" t="s">
        <v>56</v>
      </c>
      <c r="B21" s="8" t="s">
        <v>59</v>
      </c>
      <c r="C21" s="14">
        <v>19226</v>
      </c>
      <c r="D21" s="30">
        <v>19341.009999999998</v>
      </c>
      <c r="E21" s="28">
        <f t="shared" si="4"/>
        <v>1.0059820035368772</v>
      </c>
      <c r="F21" s="30">
        <v>19362.57</v>
      </c>
      <c r="G21" s="124">
        <f t="shared" si="2"/>
        <v>0.998886511449668</v>
      </c>
      <c r="H21" s="75"/>
      <c r="I21" s="4"/>
    </row>
    <row r="22" spans="1:14" ht="24.95" customHeight="1" thickBot="1" x14ac:dyDescent="0.3">
      <c r="A22" s="91" t="s">
        <v>21</v>
      </c>
      <c r="B22" s="81" t="s">
        <v>22</v>
      </c>
      <c r="C22" s="82">
        <v>45205</v>
      </c>
      <c r="D22" s="94">
        <v>47630.41</v>
      </c>
      <c r="E22" s="84">
        <f t="shared" ref="E22" si="5">D22/C22/100%</f>
        <v>1.0536535781440106</v>
      </c>
      <c r="F22" s="94">
        <v>26360.99</v>
      </c>
      <c r="G22" s="85">
        <f t="shared" si="2"/>
        <v>1.8068520947050926</v>
      </c>
    </row>
    <row r="23" spans="1:14" ht="60.75" customHeight="1" thickBot="1" x14ac:dyDescent="0.3">
      <c r="A23" s="91" t="s">
        <v>80</v>
      </c>
      <c r="B23" s="81" t="s">
        <v>81</v>
      </c>
      <c r="C23" s="105">
        <v>-0.54</v>
      </c>
      <c r="D23" s="94">
        <v>-0.54</v>
      </c>
      <c r="E23" s="84"/>
      <c r="F23" s="94"/>
      <c r="G23" s="85"/>
    </row>
    <row r="24" spans="1:14" ht="24.95" customHeight="1" thickBot="1" x14ac:dyDescent="0.3">
      <c r="A24" s="80"/>
      <c r="B24" s="81" t="s">
        <v>23</v>
      </c>
      <c r="C24" s="83">
        <f>SUM(C25,C26,C27,C28,C33,C34)</f>
        <v>573530.56000000006</v>
      </c>
      <c r="D24" s="83">
        <f>SUM(D25,D26,D27,D28,D33,D34)</f>
        <v>590405.86</v>
      </c>
      <c r="E24" s="84">
        <f t="shared" ref="E24:E32" si="6">D24/C24/100%</f>
        <v>1.0294235410925616</v>
      </c>
      <c r="F24" s="83">
        <f>SUM(F25,F26,F27,F28,F33,F34)</f>
        <v>577944.98</v>
      </c>
      <c r="G24" s="85">
        <f t="shared" si="2"/>
        <v>1.0215606682836833</v>
      </c>
    </row>
    <row r="25" spans="1:14" ht="24.95" customHeight="1" thickBot="1" x14ac:dyDescent="0.3">
      <c r="A25" s="91" t="s">
        <v>24</v>
      </c>
      <c r="B25" s="81" t="s">
        <v>25</v>
      </c>
      <c r="C25" s="82">
        <v>405682.29</v>
      </c>
      <c r="D25" s="94">
        <v>419883.91</v>
      </c>
      <c r="E25" s="84">
        <f t="shared" si="6"/>
        <v>1.035006753684022</v>
      </c>
      <c r="F25" s="94">
        <v>479550.49</v>
      </c>
      <c r="G25" s="85">
        <f t="shared" si="2"/>
        <v>0.87557810648884959</v>
      </c>
    </row>
    <row r="26" spans="1:14" ht="24.95" customHeight="1" thickBot="1" x14ac:dyDescent="0.3">
      <c r="A26" s="91" t="s">
        <v>26</v>
      </c>
      <c r="B26" s="81" t="s">
        <v>27</v>
      </c>
      <c r="C26" s="82">
        <v>325.25</v>
      </c>
      <c r="D26" s="94">
        <v>325.27</v>
      </c>
      <c r="E26" s="84">
        <f t="shared" si="6"/>
        <v>1.0000614911606456</v>
      </c>
      <c r="F26" s="94">
        <v>222.48</v>
      </c>
      <c r="G26" s="85">
        <f t="shared" si="2"/>
        <v>1.4620190578928443</v>
      </c>
    </row>
    <row r="27" spans="1:14" ht="24.95" customHeight="1" thickBot="1" x14ac:dyDescent="0.3">
      <c r="A27" s="86" t="s">
        <v>28</v>
      </c>
      <c r="B27" s="87" t="s">
        <v>29</v>
      </c>
      <c r="C27" s="95">
        <v>24952.97</v>
      </c>
      <c r="D27" s="96">
        <v>24952.97</v>
      </c>
      <c r="E27" s="89">
        <f t="shared" si="6"/>
        <v>1</v>
      </c>
      <c r="F27" s="96">
        <v>9639.2000000000007</v>
      </c>
      <c r="G27" s="90">
        <f t="shared" si="2"/>
        <v>2.5886971947879491</v>
      </c>
    </row>
    <row r="28" spans="1:14" ht="24.95" customHeight="1" thickBot="1" x14ac:dyDescent="0.3">
      <c r="A28" s="91" t="s">
        <v>30</v>
      </c>
      <c r="B28" s="115" t="s">
        <v>31</v>
      </c>
      <c r="C28" s="82">
        <f>SUM(C29:C32)</f>
        <v>97157</v>
      </c>
      <c r="D28" s="116">
        <f>SUM(D29:D32)</f>
        <v>98517.61</v>
      </c>
      <c r="E28" s="99">
        <f t="shared" si="6"/>
        <v>1.014004240559095</v>
      </c>
      <c r="F28" s="117">
        <f>SUM(F29:F32)</f>
        <v>58631.05</v>
      </c>
      <c r="G28" s="90">
        <f t="shared" si="2"/>
        <v>1.6802975556467092</v>
      </c>
    </row>
    <row r="29" spans="1:14" ht="24.95" customHeight="1" x14ac:dyDescent="0.25">
      <c r="A29" s="108" t="s">
        <v>64</v>
      </c>
      <c r="B29" s="109" t="s">
        <v>61</v>
      </c>
      <c r="C29" s="110">
        <v>2760</v>
      </c>
      <c r="D29" s="111">
        <v>2760</v>
      </c>
      <c r="E29" s="112"/>
      <c r="F29" s="113"/>
      <c r="G29" s="114"/>
    </row>
    <row r="30" spans="1:14" ht="66" customHeight="1" x14ac:dyDescent="0.25">
      <c r="A30" s="33" t="s">
        <v>60</v>
      </c>
      <c r="B30" s="34" t="s">
        <v>62</v>
      </c>
      <c r="C30" s="37">
        <v>71154</v>
      </c>
      <c r="D30" s="38">
        <v>72460.69</v>
      </c>
      <c r="E30" s="71">
        <f t="shared" si="6"/>
        <v>1.0183642521854006</v>
      </c>
      <c r="F30" s="51">
        <v>18392.96</v>
      </c>
      <c r="G30" s="53">
        <f>D30/F30</f>
        <v>3.9395882990013575</v>
      </c>
      <c r="K30" s="44"/>
    </row>
    <row r="31" spans="1:14" ht="48" customHeight="1" x14ac:dyDescent="0.25">
      <c r="A31" s="40" t="s">
        <v>70</v>
      </c>
      <c r="B31" s="41" t="s">
        <v>63</v>
      </c>
      <c r="C31" s="42">
        <v>4100</v>
      </c>
      <c r="D31" s="45">
        <v>4153.72</v>
      </c>
      <c r="E31" s="70">
        <f t="shared" si="6"/>
        <v>1.0131024390243903</v>
      </c>
      <c r="F31" s="52">
        <v>29269.14</v>
      </c>
      <c r="G31" s="53">
        <f>D31/F31</f>
        <v>0.1419146582373107</v>
      </c>
      <c r="N31" s="43"/>
    </row>
    <row r="32" spans="1:14" ht="57.75" customHeight="1" thickBot="1" x14ac:dyDescent="0.3">
      <c r="A32" s="33" t="s">
        <v>71</v>
      </c>
      <c r="B32" s="39" t="s">
        <v>65</v>
      </c>
      <c r="C32" s="37">
        <v>19143</v>
      </c>
      <c r="D32" s="38">
        <v>19143.2</v>
      </c>
      <c r="E32" s="72">
        <f t="shared" si="6"/>
        <v>1.0000104476832263</v>
      </c>
      <c r="F32" s="51">
        <v>10968.95</v>
      </c>
      <c r="G32" s="54">
        <f t="shared" ref="G32" si="7">D32/F32</f>
        <v>1.7452171812251855</v>
      </c>
    </row>
    <row r="33" spans="1:11" ht="24.95" customHeight="1" thickBot="1" x14ac:dyDescent="0.3">
      <c r="A33" s="91" t="s">
        <v>32</v>
      </c>
      <c r="B33" s="81" t="s">
        <v>33</v>
      </c>
      <c r="C33" s="100">
        <v>45413.05</v>
      </c>
      <c r="D33" s="94">
        <v>46726.1</v>
      </c>
      <c r="E33" s="97">
        <f t="shared" ref="E33" si="8">D33/C33/100%</f>
        <v>1.0289134951297039</v>
      </c>
      <c r="F33" s="98">
        <v>29901.759999999998</v>
      </c>
      <c r="G33" s="90">
        <f t="shared" si="2"/>
        <v>1.5626538370985521</v>
      </c>
    </row>
    <row r="34" spans="1:11" ht="24.95" customHeight="1" thickBot="1" x14ac:dyDescent="0.3">
      <c r="A34" s="91" t="s">
        <v>76</v>
      </c>
      <c r="B34" s="81" t="s">
        <v>77</v>
      </c>
      <c r="C34" s="82"/>
      <c r="D34" s="94"/>
      <c r="E34" s="99"/>
      <c r="F34" s="94"/>
      <c r="G34" s="90"/>
    </row>
    <row r="35" spans="1:11" ht="24.95" customHeight="1" thickBot="1" x14ac:dyDescent="0.3">
      <c r="A35" s="91" t="s">
        <v>34</v>
      </c>
      <c r="B35" s="81" t="s">
        <v>35</v>
      </c>
      <c r="C35" s="100">
        <f>SUM(C37:C43)</f>
        <v>3821118.8799999994</v>
      </c>
      <c r="D35" s="94">
        <f>SUM(D37:D43)</f>
        <v>3725485.07</v>
      </c>
      <c r="E35" s="84">
        <f t="shared" ref="E35:E37" si="9">D35/C35/100%</f>
        <v>0.9749723018300861</v>
      </c>
      <c r="F35" s="94">
        <f>SUM(F37:F43)</f>
        <v>4473635.6100000003</v>
      </c>
      <c r="G35" s="85">
        <f t="shared" si="2"/>
        <v>0.83276453309526466</v>
      </c>
      <c r="H35" s="3"/>
      <c r="I35" s="3"/>
      <c r="J35" s="106"/>
      <c r="K35" s="78"/>
    </row>
    <row r="36" spans="1:11" ht="24.95" customHeight="1" thickBot="1" x14ac:dyDescent="0.3">
      <c r="A36" s="91" t="s">
        <v>36</v>
      </c>
      <c r="B36" s="81" t="s">
        <v>37</v>
      </c>
      <c r="C36" s="100">
        <f>SUM(C37:C40)</f>
        <v>3830005.2899999996</v>
      </c>
      <c r="D36" s="94">
        <f>SUM(D37:D40)</f>
        <v>3734371.48</v>
      </c>
      <c r="E36" s="84">
        <f t="shared" si="9"/>
        <v>0.97503037130269876</v>
      </c>
      <c r="F36" s="94">
        <f>SUM(F37:F40)</f>
        <v>4469399.2300000004</v>
      </c>
      <c r="G36" s="85">
        <f t="shared" si="2"/>
        <v>0.83554215853749092</v>
      </c>
    </row>
    <row r="37" spans="1:11" ht="24.95" customHeight="1" thickBot="1" x14ac:dyDescent="0.3">
      <c r="A37" s="48" t="s">
        <v>67</v>
      </c>
      <c r="B37" s="49" t="s">
        <v>68</v>
      </c>
      <c r="C37" s="126">
        <v>70000</v>
      </c>
      <c r="D37" s="127">
        <v>70000</v>
      </c>
      <c r="E37" s="84">
        <f t="shared" si="9"/>
        <v>1</v>
      </c>
      <c r="F37" s="50">
        <v>233382.81</v>
      </c>
      <c r="G37" s="31"/>
    </row>
    <row r="38" spans="1:11" ht="24.95" customHeight="1" thickBot="1" x14ac:dyDescent="0.3">
      <c r="A38" s="11" t="s">
        <v>50</v>
      </c>
      <c r="B38" s="7" t="s">
        <v>38</v>
      </c>
      <c r="C38" s="46">
        <v>1729639.26</v>
      </c>
      <c r="D38" s="47">
        <v>1644659.38</v>
      </c>
      <c r="E38" s="26">
        <f>D38/C38/100%</f>
        <v>0.95086843715608071</v>
      </c>
      <c r="F38" s="47">
        <v>2144865.63</v>
      </c>
      <c r="G38" s="31">
        <f t="shared" si="2"/>
        <v>0.76678900393401328</v>
      </c>
    </row>
    <row r="39" spans="1:11" ht="24.95" customHeight="1" thickBot="1" x14ac:dyDescent="0.3">
      <c r="A39" s="102" t="s">
        <v>51</v>
      </c>
      <c r="B39" s="103" t="s">
        <v>39</v>
      </c>
      <c r="C39" s="101">
        <v>1888849.25</v>
      </c>
      <c r="D39" s="19">
        <v>1883966.16</v>
      </c>
      <c r="E39" s="79">
        <f>D39/C39/100%</f>
        <v>0.99741478045428977</v>
      </c>
      <c r="F39" s="19">
        <v>1802700.54</v>
      </c>
      <c r="G39" s="31">
        <f t="shared" si="2"/>
        <v>1.0450799332428224</v>
      </c>
      <c r="I39" s="3"/>
      <c r="J39" s="4"/>
      <c r="K39" s="4"/>
    </row>
    <row r="40" spans="1:11" ht="24.95" customHeight="1" thickBot="1" x14ac:dyDescent="0.3">
      <c r="A40" s="119" t="s">
        <v>52</v>
      </c>
      <c r="B40" s="120" t="s">
        <v>53</v>
      </c>
      <c r="C40" s="121">
        <v>141516.78</v>
      </c>
      <c r="D40" s="35">
        <v>135745.94</v>
      </c>
      <c r="E40" s="122">
        <f>D40/C40/100%</f>
        <v>0.95922151422608681</v>
      </c>
      <c r="F40" s="35">
        <v>288450.25</v>
      </c>
      <c r="G40" s="54">
        <f t="shared" si="2"/>
        <v>0.47060434164990322</v>
      </c>
      <c r="I40" s="3"/>
      <c r="J40" s="4"/>
      <c r="K40" s="4"/>
    </row>
    <row r="41" spans="1:11" ht="24.95" customHeight="1" thickBot="1" x14ac:dyDescent="0.3">
      <c r="A41" s="11" t="s">
        <v>78</v>
      </c>
      <c r="B41" s="7" t="s">
        <v>79</v>
      </c>
      <c r="C41" s="17">
        <v>4776.66</v>
      </c>
      <c r="D41" s="21">
        <v>4776.66</v>
      </c>
      <c r="E41" s="79">
        <f>D41/C41/100%</f>
        <v>1</v>
      </c>
      <c r="F41" s="47">
        <v>6701.79</v>
      </c>
      <c r="G41" s="31">
        <f t="shared" si="2"/>
        <v>0.71274390871692483</v>
      </c>
      <c r="I41" s="3"/>
      <c r="J41" s="4"/>
      <c r="K41" s="4"/>
    </row>
    <row r="42" spans="1:11" ht="24.95" customHeight="1" thickBot="1" x14ac:dyDescent="0.3">
      <c r="A42" s="11" t="s">
        <v>72</v>
      </c>
      <c r="B42" s="7" t="s">
        <v>73</v>
      </c>
      <c r="C42" s="17">
        <v>816.92</v>
      </c>
      <c r="D42" s="21">
        <v>816.92</v>
      </c>
      <c r="E42" s="79">
        <f>D42/C42/100%</f>
        <v>1</v>
      </c>
      <c r="F42" s="21">
        <v>88.05</v>
      </c>
      <c r="G42" s="31">
        <f t="shared" si="2"/>
        <v>9.2779102782509941</v>
      </c>
      <c r="I42" s="3"/>
      <c r="J42" s="4"/>
      <c r="K42" s="4"/>
    </row>
    <row r="43" spans="1:11" ht="36.75" thickBot="1" x14ac:dyDescent="0.3">
      <c r="A43" s="11" t="s">
        <v>40</v>
      </c>
      <c r="B43" s="7" t="s">
        <v>41</v>
      </c>
      <c r="C43" s="17">
        <v>-14479.99</v>
      </c>
      <c r="D43" s="73">
        <v>-14479.99</v>
      </c>
      <c r="E43" s="79">
        <f t="shared" ref="E43" si="10">D43/C43/100%</f>
        <v>1</v>
      </c>
      <c r="F43" s="21">
        <v>-2553.46</v>
      </c>
      <c r="G43" s="31">
        <f>D43/F43</f>
        <v>5.6707330445748116</v>
      </c>
      <c r="I43" s="4"/>
      <c r="J43" s="4"/>
      <c r="K43" s="3"/>
    </row>
    <row r="45" spans="1:11" x14ac:dyDescent="0.25">
      <c r="A45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2025-10-17T13:12:12Z</cp:lastPrinted>
  <dcterms:created xsi:type="dcterms:W3CDTF">2017-12-11T14:03:53Z</dcterms:created>
  <dcterms:modified xsi:type="dcterms:W3CDTF">2026-01-21T11:48:59Z</dcterms:modified>
</cp:coreProperties>
</file>